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15"/>
  <workbookPr/>
  <mc:AlternateContent xmlns:mc="http://schemas.openxmlformats.org/markup-compatibility/2006">
    <mc:Choice Requires="x15">
      <x15ac:absPath xmlns:x15ac="http://schemas.microsoft.com/office/spreadsheetml/2010/11/ac" url="/Users/ramirocarretero/Google Drive/ACO_EquipoTécnico/aplicativos/"/>
    </mc:Choice>
  </mc:AlternateContent>
  <bookViews>
    <workbookView xWindow="3160" yWindow="460" windowWidth="19640" windowHeight="12620"/>
  </bookViews>
  <sheets>
    <sheet name="cálculo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1" l="1"/>
  <c r="O4" i="1"/>
  <c r="S4" i="1"/>
  <c r="T4" i="1"/>
  <c r="U4" i="1"/>
  <c r="V4" i="1"/>
  <c r="W4" i="1"/>
  <c r="X4" i="1"/>
  <c r="S5" i="1"/>
  <c r="T5" i="1"/>
  <c r="U5" i="1"/>
  <c r="V5" i="1"/>
  <c r="W5" i="1"/>
  <c r="X5" i="1"/>
  <c r="S6" i="1"/>
  <c r="T6" i="1"/>
  <c r="U6" i="1"/>
  <c r="V6" i="1"/>
  <c r="W6" i="1"/>
  <c r="X6" i="1"/>
  <c r="AB6" i="1"/>
  <c r="S7" i="1"/>
  <c r="T7" i="1"/>
  <c r="U7" i="1"/>
  <c r="V7" i="1"/>
  <c r="W7" i="1"/>
  <c r="X7" i="1"/>
  <c r="Y5" i="1"/>
  <c r="Z5" i="1"/>
  <c r="Y7" i="1"/>
  <c r="Z7" i="1"/>
  <c r="N5" i="1"/>
  <c r="AB4" i="1"/>
  <c r="E16" i="1"/>
  <c r="AB7" i="1"/>
  <c r="Y4" i="1"/>
  <c r="Z4" i="1"/>
  <c r="Y6" i="1"/>
  <c r="AA6" i="1"/>
  <c r="AB5" i="1"/>
  <c r="Z6" i="1"/>
  <c r="E14" i="1"/>
  <c r="AA7" i="1"/>
  <c r="AA4" i="1"/>
  <c r="E15" i="1"/>
  <c r="AA5" i="1"/>
</calcChain>
</file>

<file path=xl/comments1.xml><?xml version="1.0" encoding="utf-8"?>
<comments xmlns="http://schemas.openxmlformats.org/spreadsheetml/2006/main">
  <authors>
    <author>Guillermo Garcia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ACO:</t>
        </r>
        <r>
          <rPr>
            <sz val="9"/>
            <color indexed="81"/>
            <rFont val="Tahoma"/>
            <family val="2"/>
          </rPr>
          <t xml:space="preserve">
Seleccionar las </t>
        </r>
        <r>
          <rPr>
            <b/>
            <sz val="9"/>
            <color indexed="81"/>
            <rFont val="Tahoma"/>
            <family val="2"/>
          </rPr>
          <t>unidades de la densidad objetivo</t>
        </r>
        <r>
          <rPr>
            <sz val="9"/>
            <color indexed="81"/>
            <rFont val="Tahoma"/>
            <family val="2"/>
          </rPr>
          <t xml:space="preserve"> utilizando la lista desplegable.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ACO:</t>
        </r>
        <r>
          <rPr>
            <sz val="9"/>
            <color indexed="81"/>
            <rFont val="Tahoma"/>
            <family val="2"/>
          </rPr>
          <t xml:space="preserve">
Seleccionar las </t>
        </r>
        <r>
          <rPr>
            <b/>
            <sz val="9"/>
            <color indexed="81"/>
            <rFont val="Tahoma"/>
            <family val="2"/>
          </rPr>
          <t>unidades de la densidad de siembra</t>
        </r>
        <r>
          <rPr>
            <sz val="9"/>
            <color indexed="81"/>
            <rFont val="Tahoma"/>
            <family val="2"/>
          </rPr>
          <t xml:space="preserve"> utilizando la lista desplegable.</t>
        </r>
      </text>
    </comment>
  </commentList>
</comments>
</file>

<file path=xl/sharedStrings.xml><?xml version="1.0" encoding="utf-8"?>
<sst xmlns="http://schemas.openxmlformats.org/spreadsheetml/2006/main" count="39" uniqueCount="33">
  <si>
    <t>Densidad Objetivo</t>
  </si>
  <si>
    <r>
      <t>plantas/m</t>
    </r>
    <r>
      <rPr>
        <vertAlign val="superscript"/>
        <sz val="10"/>
        <color theme="1"/>
        <rFont val="Calibri"/>
        <family val="2"/>
      </rPr>
      <t>2</t>
    </r>
  </si>
  <si>
    <t>plantas/ha</t>
  </si>
  <si>
    <t>kg/ha</t>
  </si>
  <si>
    <t>Poder Germinativo</t>
  </si>
  <si>
    <t>%</t>
  </si>
  <si>
    <t>Coeficiente de Logro</t>
  </si>
  <si>
    <t>cm</t>
  </si>
  <si>
    <t>Distanciamiento entre hileras</t>
  </si>
  <si>
    <t>Densidad de Siembra</t>
  </si>
  <si>
    <t>semillas/m</t>
  </si>
  <si>
    <t>densidad objetivo (unidades)</t>
  </si>
  <si>
    <t>id</t>
  </si>
  <si>
    <t>Peso de 1000 granos</t>
  </si>
  <si>
    <t>g</t>
  </si>
  <si>
    <t>PG1000</t>
  </si>
  <si>
    <t>PG</t>
  </si>
  <si>
    <t>CL</t>
  </si>
  <si>
    <t>DeH</t>
  </si>
  <si>
    <t>DO_id</t>
  </si>
  <si>
    <t>DS_id</t>
  </si>
  <si>
    <t>DS</t>
  </si>
  <si>
    <t>DO</t>
  </si>
  <si>
    <t>combD_id</t>
  </si>
  <si>
    <t>Control</t>
  </si>
  <si>
    <t>plantas logradas/m</t>
  </si>
  <si>
    <t>plantas/m</t>
  </si>
  <si>
    <t>densidad de siembra (unidades)</t>
  </si>
  <si>
    <t>DS(unid=DO)</t>
  </si>
  <si>
    <t>semillas/ha</t>
  </si>
  <si>
    <t>INFORMACIÓN DE ENTRADA</t>
  </si>
  <si>
    <t>RESULTADOS</t>
  </si>
  <si>
    <t>Para más detalles clic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</si>
</sst>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Calibri"/>
      <family val="2"/>
    </font>
    <font>
      <sz val="14"/>
      <color theme="1"/>
      <name val="Calibri"/>
      <family val="2"/>
    </font>
    <font>
      <u/>
      <sz val="12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center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6" fillId="0" borderId="0" xfId="1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hidden="1"/>
    </xf>
    <xf numFmtId="16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witter.com/agroconsultas" TargetMode="External"/><Relationship Id="rId4" Type="http://schemas.openxmlformats.org/officeDocument/2006/relationships/image" Target="../media/image2.png"/><Relationship Id="rId5" Type="http://schemas.openxmlformats.org/officeDocument/2006/relationships/hyperlink" Target="http://es-es.facebook.com/pages/Agroconsultasonline/175335022500780" TargetMode="External"/><Relationship Id="rId6" Type="http://schemas.openxmlformats.org/officeDocument/2006/relationships/image" Target="../media/image3.png"/><Relationship Id="rId7" Type="http://schemas.openxmlformats.org/officeDocument/2006/relationships/hyperlink" Target="http://www.youtube.com/user/agroconsultasonline" TargetMode="External"/><Relationship Id="rId8" Type="http://schemas.openxmlformats.org/officeDocument/2006/relationships/image" Target="../media/image4.png"/><Relationship Id="rId1" Type="http://schemas.openxmlformats.org/officeDocument/2006/relationships/hyperlink" Target="http://www.agroconsultasonline.com.ar/" TargetMode="Externa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129192</xdr:rowOff>
    </xdr:from>
    <xdr:to>
      <xdr:col>3</xdr:col>
      <xdr:colOff>347191</xdr:colOff>
      <xdr:row>3</xdr:row>
      <xdr:rowOff>118457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57325" y="370492"/>
          <a:ext cx="2585566" cy="47186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180975</xdr:colOff>
      <xdr:row>2</xdr:row>
      <xdr:rowOff>0</xdr:rowOff>
    </xdr:from>
    <xdr:to>
      <xdr:col>4</xdr:col>
      <xdr:colOff>428625</xdr:colOff>
      <xdr:row>3</xdr:row>
      <xdr:rowOff>14817</xdr:rowOff>
    </xdr:to>
    <xdr:pic>
      <xdr:nvPicPr>
        <xdr:cNvPr id="3" name="Imagen 3" descr="Seguinos en Twitter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76250"/>
          <a:ext cx="247650" cy="252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498475</xdr:colOff>
      <xdr:row>2</xdr:row>
      <xdr:rowOff>0</xdr:rowOff>
    </xdr:from>
    <xdr:to>
      <xdr:col>4</xdr:col>
      <xdr:colOff>736600</xdr:colOff>
      <xdr:row>3</xdr:row>
      <xdr:rowOff>14817</xdr:rowOff>
    </xdr:to>
    <xdr:pic>
      <xdr:nvPicPr>
        <xdr:cNvPr id="4" name="Imagen 4" descr="Seguinos en Facebook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50" y="476250"/>
          <a:ext cx="238125" cy="252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815976</xdr:colOff>
      <xdr:row>2</xdr:row>
      <xdr:rowOff>0</xdr:rowOff>
    </xdr:from>
    <xdr:to>
      <xdr:col>4</xdr:col>
      <xdr:colOff>1063626</xdr:colOff>
      <xdr:row>3</xdr:row>
      <xdr:rowOff>14817</xdr:rowOff>
    </xdr:to>
    <xdr:pic>
      <xdr:nvPicPr>
        <xdr:cNvPr id="5" name="Imagen 5" descr="Seguinos en YouTube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7051" y="476250"/>
          <a:ext cx="247650" cy="252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http://www.agroconsultasonline.com.ar/documento.html?op=v&amp;documento_id=596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B1:AB20"/>
  <sheetViews>
    <sheetView showGridLines="0" tabSelected="1" workbookViewId="0">
      <selection activeCell="E7" sqref="E7:E11"/>
    </sheetView>
  </sheetViews>
  <sheetFormatPr baseColWidth="10" defaultColWidth="11.3984375" defaultRowHeight="19" x14ac:dyDescent="0.2"/>
  <cols>
    <col min="1" max="2" width="11.3984375" style="3" customWidth="1"/>
    <col min="3" max="3" width="35.3984375" style="3" customWidth="1"/>
    <col min="4" max="4" width="25" style="3" customWidth="1"/>
    <col min="5" max="5" width="17.19921875" style="3" customWidth="1"/>
    <col min="6" max="10" width="11.3984375" style="3"/>
    <col min="11" max="11" width="26.796875" style="3" hidden="1" customWidth="1"/>
    <col min="12" max="12" width="4.796875" style="3" hidden="1" customWidth="1"/>
    <col min="13" max="13" width="5.796875" style="3" hidden="1" customWidth="1"/>
    <col min="14" max="28" width="11.3984375" style="3" hidden="1" customWidth="1"/>
    <col min="29" max="16384" width="11.3984375" style="3"/>
  </cols>
  <sheetData>
    <row r="1" spans="2:28" x14ac:dyDescent="0.2">
      <c r="B1" s="2"/>
      <c r="C1" s="2"/>
      <c r="D1" s="2"/>
      <c r="E1" s="2"/>
      <c r="F1" s="2"/>
    </row>
    <row r="2" spans="2:28" x14ac:dyDescent="0.2">
      <c r="B2" s="2"/>
      <c r="C2" s="2"/>
      <c r="D2" s="2"/>
      <c r="E2" s="2"/>
      <c r="F2" s="2"/>
    </row>
    <row r="3" spans="2:28" x14ac:dyDescent="0.2">
      <c r="B3" s="2"/>
      <c r="C3" s="2"/>
      <c r="D3" s="2"/>
      <c r="E3" s="2"/>
      <c r="F3" s="2"/>
      <c r="K3" s="16"/>
      <c r="L3" s="10" t="s">
        <v>12</v>
      </c>
      <c r="M3" s="10"/>
      <c r="N3" s="16" t="s">
        <v>19</v>
      </c>
      <c r="O3" s="16" t="s">
        <v>20</v>
      </c>
      <c r="P3" s="16"/>
      <c r="Q3" s="11" t="s">
        <v>19</v>
      </c>
      <c r="R3" s="11" t="s">
        <v>20</v>
      </c>
      <c r="S3" s="11" t="s">
        <v>23</v>
      </c>
      <c r="T3" s="11" t="s">
        <v>22</v>
      </c>
      <c r="U3" s="16" t="s">
        <v>15</v>
      </c>
      <c r="V3" s="16" t="s">
        <v>16</v>
      </c>
      <c r="W3" s="16" t="s">
        <v>17</v>
      </c>
      <c r="X3" s="16" t="s">
        <v>18</v>
      </c>
      <c r="Y3" s="16" t="s">
        <v>28</v>
      </c>
      <c r="Z3" s="12" t="s">
        <v>21</v>
      </c>
      <c r="AA3" s="12" t="s">
        <v>10</v>
      </c>
      <c r="AB3" s="12" t="s">
        <v>26</v>
      </c>
    </row>
    <row r="4" spans="2:28" x14ac:dyDescent="0.2">
      <c r="B4" s="2"/>
      <c r="C4" s="2"/>
      <c r="D4" s="2"/>
      <c r="E4" s="2"/>
      <c r="F4" s="2"/>
      <c r="K4" s="16"/>
      <c r="L4" s="10"/>
      <c r="M4" s="10"/>
      <c r="N4" s="16">
        <f>IF(cálculo!D7=cálculo!K6,1,2)</f>
        <v>2</v>
      </c>
      <c r="O4" s="16">
        <f>IF(cálculo!D14=cálculo!K10,3,4)</f>
        <v>3</v>
      </c>
      <c r="P4" s="16"/>
      <c r="Q4" s="11">
        <v>1</v>
      </c>
      <c r="R4" s="11">
        <v>3</v>
      </c>
      <c r="S4" s="11" t="str">
        <f>+Q4&amp;R4</f>
        <v>13</v>
      </c>
      <c r="T4" s="11">
        <f>cálculo!$E$7</f>
        <v>0</v>
      </c>
      <c r="U4" s="11">
        <f>cálculo!$E$8</f>
        <v>0</v>
      </c>
      <c r="V4" s="11">
        <f>cálculo!$E$9</f>
        <v>0</v>
      </c>
      <c r="W4" s="11">
        <f>cálculo!$E$10</f>
        <v>0</v>
      </c>
      <c r="X4" s="11">
        <f>cálculo!$E$11</f>
        <v>0</v>
      </c>
      <c r="Y4" s="13" t="e">
        <f>+T4/(V4/100)/(W4/100)</f>
        <v>#DIV/0!</v>
      </c>
      <c r="Z4" s="13" t="e">
        <f>(Y4*10000)*U4/1000/1000</f>
        <v>#DIV/0!</v>
      </c>
      <c r="AA4" s="14" t="e">
        <f>Y4/(1/(X4/100))</f>
        <v>#DIV/0!</v>
      </c>
      <c r="AB4" s="14" t="e">
        <f>T4/(1/(X4/100))</f>
        <v>#DIV/0!</v>
      </c>
    </row>
    <row r="5" spans="2:28" x14ac:dyDescent="0.2">
      <c r="B5" s="2"/>
      <c r="C5" s="2"/>
      <c r="D5" s="2"/>
      <c r="E5" s="2"/>
      <c r="F5" s="2"/>
      <c r="K5" s="15" t="s">
        <v>11</v>
      </c>
      <c r="L5" s="10"/>
      <c r="M5" s="10"/>
      <c r="N5" s="26" t="str">
        <f>N4&amp;O4</f>
        <v>23</v>
      </c>
      <c r="O5" s="26"/>
      <c r="P5" s="16"/>
      <c r="Q5" s="11">
        <v>1</v>
      </c>
      <c r="R5" s="11">
        <v>4</v>
      </c>
      <c r="S5" s="11" t="str">
        <f>+Q5&amp;R5</f>
        <v>14</v>
      </c>
      <c r="T5" s="11">
        <f>cálculo!$E$7</f>
        <v>0</v>
      </c>
      <c r="U5" s="11">
        <f>cálculo!$E$8</f>
        <v>0</v>
      </c>
      <c r="V5" s="11">
        <f>cálculo!$E$9</f>
        <v>0</v>
      </c>
      <c r="W5" s="11">
        <f>cálculo!$E$10</f>
        <v>0</v>
      </c>
      <c r="X5" s="11">
        <f>cálculo!$E$11</f>
        <v>0</v>
      </c>
      <c r="Y5" s="13" t="e">
        <f>+T5/(V5/100)/(W5/100)</f>
        <v>#DIV/0!</v>
      </c>
      <c r="Z5" s="13" t="e">
        <f>Y5*10000</f>
        <v>#DIV/0!</v>
      </c>
      <c r="AA5" s="14" t="e">
        <f>$AA$4</f>
        <v>#DIV/0!</v>
      </c>
      <c r="AB5" s="14" t="e">
        <f>$AB$4</f>
        <v>#DIV/0!</v>
      </c>
    </row>
    <row r="6" spans="2:28" x14ac:dyDescent="0.2">
      <c r="B6" s="2"/>
      <c r="C6" s="24" t="s">
        <v>30</v>
      </c>
      <c r="D6" s="24"/>
      <c r="E6" s="24"/>
      <c r="F6" s="2"/>
      <c r="K6" s="17" t="s">
        <v>1</v>
      </c>
      <c r="L6" s="10">
        <v>1</v>
      </c>
      <c r="M6" s="10"/>
      <c r="N6" s="16"/>
      <c r="O6" s="16"/>
      <c r="P6" s="16"/>
      <c r="Q6" s="11">
        <v>2</v>
      </c>
      <c r="R6" s="11">
        <v>3</v>
      </c>
      <c r="S6" s="11" t="str">
        <f>+Q6&amp;R6</f>
        <v>23</v>
      </c>
      <c r="T6" s="11">
        <f>cálculo!$E$7</f>
        <v>0</v>
      </c>
      <c r="U6" s="11">
        <f>cálculo!$E$8</f>
        <v>0</v>
      </c>
      <c r="V6" s="11">
        <f>cálculo!$E$9</f>
        <v>0</v>
      </c>
      <c r="W6" s="11">
        <f>cálculo!$E$10</f>
        <v>0</v>
      </c>
      <c r="X6" s="11">
        <f>cálculo!$E$11</f>
        <v>0</v>
      </c>
      <c r="Y6" s="13" t="e">
        <f>+T6/(V6/100)/(W6/100)</f>
        <v>#DIV/0!</v>
      </c>
      <c r="Z6" s="14" t="e">
        <f>Y6*U6/1000/1000</f>
        <v>#DIV/0!</v>
      </c>
      <c r="AA6" s="14" t="e">
        <f>(Y6/10000)/(1/(X6/100))</f>
        <v>#DIV/0!</v>
      </c>
      <c r="AB6" s="14" t="e">
        <f>(T6/10000)/(1/(X6/100))</f>
        <v>#DIV/0!</v>
      </c>
    </row>
    <row r="7" spans="2:28" x14ac:dyDescent="0.2">
      <c r="B7" s="2"/>
      <c r="C7" s="4" t="s">
        <v>0</v>
      </c>
      <c r="D7" s="18" t="s">
        <v>2</v>
      </c>
      <c r="E7" s="1"/>
      <c r="F7" s="2"/>
      <c r="K7" s="17" t="s">
        <v>2</v>
      </c>
      <c r="L7" s="10">
        <v>2</v>
      </c>
      <c r="M7" s="10"/>
      <c r="N7" s="16"/>
      <c r="O7" s="16"/>
      <c r="P7" s="16"/>
      <c r="Q7" s="11">
        <v>2</v>
      </c>
      <c r="R7" s="11">
        <v>4</v>
      </c>
      <c r="S7" s="11" t="str">
        <f>+Q7&amp;R7</f>
        <v>24</v>
      </c>
      <c r="T7" s="11">
        <f>cálculo!$E$7</f>
        <v>0</v>
      </c>
      <c r="U7" s="11">
        <f>cálculo!$E$8</f>
        <v>0</v>
      </c>
      <c r="V7" s="11">
        <f>cálculo!$E$9</f>
        <v>0</v>
      </c>
      <c r="W7" s="11">
        <f>cálculo!$E$10</f>
        <v>0</v>
      </c>
      <c r="X7" s="11">
        <f>cálculo!$E$11</f>
        <v>0</v>
      </c>
      <c r="Y7" s="13" t="e">
        <f>+T7/(V7/100)/(W7/100)</f>
        <v>#DIV/0!</v>
      </c>
      <c r="Z7" s="13" t="e">
        <f>Y7</f>
        <v>#DIV/0!</v>
      </c>
      <c r="AA7" s="14" t="e">
        <f>$AA$6</f>
        <v>#DIV/0!</v>
      </c>
      <c r="AB7" s="14" t="e">
        <f>$AB$6</f>
        <v>#DIV/0!</v>
      </c>
    </row>
    <row r="8" spans="2:28" x14ac:dyDescent="0.2">
      <c r="B8" s="2"/>
      <c r="C8" s="4" t="s">
        <v>13</v>
      </c>
      <c r="D8" s="5" t="s">
        <v>14</v>
      </c>
      <c r="E8" s="1"/>
      <c r="F8" s="2"/>
      <c r="K8" s="16"/>
      <c r="L8" s="10"/>
      <c r="M8" s="10"/>
      <c r="N8" s="16"/>
      <c r="O8" s="16"/>
      <c r="P8" s="16"/>
      <c r="Q8" s="11"/>
      <c r="R8" s="11"/>
      <c r="S8" s="11"/>
      <c r="T8" s="11"/>
      <c r="U8" s="16"/>
      <c r="V8" s="16"/>
      <c r="W8" s="16"/>
      <c r="X8" s="16"/>
      <c r="Y8" s="16"/>
      <c r="Z8" s="13"/>
      <c r="AA8" s="14"/>
      <c r="AB8" s="14"/>
    </row>
    <row r="9" spans="2:28" x14ac:dyDescent="0.2">
      <c r="B9" s="2"/>
      <c r="C9" s="4" t="s">
        <v>4</v>
      </c>
      <c r="D9" s="5" t="s">
        <v>5</v>
      </c>
      <c r="E9" s="1"/>
      <c r="F9" s="2"/>
      <c r="K9" s="15" t="s">
        <v>27</v>
      </c>
      <c r="L9" s="10"/>
      <c r="M9" s="10"/>
      <c r="N9" s="16"/>
      <c r="O9" s="16"/>
      <c r="P9" s="16"/>
      <c r="Q9" s="11"/>
      <c r="R9" s="11"/>
      <c r="S9" s="11"/>
      <c r="T9" s="11"/>
      <c r="U9" s="16"/>
      <c r="V9" s="16"/>
      <c r="W9" s="16"/>
      <c r="X9" s="16"/>
      <c r="Y9" s="16"/>
      <c r="Z9" s="14"/>
      <c r="AA9" s="14"/>
      <c r="AB9" s="14"/>
    </row>
    <row r="10" spans="2:28" x14ac:dyDescent="0.2">
      <c r="B10" s="2"/>
      <c r="C10" s="4" t="s">
        <v>6</v>
      </c>
      <c r="D10" s="5" t="s">
        <v>5</v>
      </c>
      <c r="E10" s="1"/>
      <c r="F10" s="2"/>
      <c r="K10" s="17" t="s">
        <v>3</v>
      </c>
      <c r="L10" s="10">
        <v>3</v>
      </c>
      <c r="M10" s="10"/>
      <c r="N10" s="16"/>
      <c r="O10" s="16"/>
      <c r="P10" s="16"/>
      <c r="Q10" s="11"/>
      <c r="R10" s="11"/>
      <c r="S10" s="11"/>
      <c r="T10" s="11"/>
      <c r="U10" s="16"/>
      <c r="V10" s="16"/>
      <c r="W10" s="16"/>
      <c r="X10" s="16"/>
      <c r="Y10" s="16"/>
      <c r="Z10" s="13"/>
      <c r="AA10" s="14"/>
      <c r="AB10" s="14"/>
    </row>
    <row r="11" spans="2:28" x14ac:dyDescent="0.2">
      <c r="B11" s="2"/>
      <c r="C11" s="4" t="s">
        <v>8</v>
      </c>
      <c r="D11" s="5" t="s">
        <v>7</v>
      </c>
      <c r="E11" s="1"/>
      <c r="F11" s="2"/>
      <c r="K11" s="17" t="s">
        <v>29</v>
      </c>
      <c r="L11" s="10">
        <v>4</v>
      </c>
      <c r="M11" s="10"/>
      <c r="N11" s="16"/>
      <c r="O11" s="16"/>
      <c r="P11" s="16"/>
      <c r="Q11" s="11"/>
      <c r="R11" s="11"/>
      <c r="S11" s="11"/>
      <c r="T11" s="11"/>
      <c r="U11" s="16"/>
      <c r="V11" s="16"/>
      <c r="W11" s="16"/>
      <c r="X11" s="16"/>
      <c r="Y11" s="16"/>
      <c r="Z11" s="14"/>
      <c r="AA11" s="14"/>
      <c r="AB11" s="14"/>
    </row>
    <row r="12" spans="2:28" x14ac:dyDescent="0.2">
      <c r="B12" s="2"/>
      <c r="C12" s="2"/>
      <c r="D12" s="2"/>
      <c r="E12" s="2"/>
      <c r="F12" s="2"/>
    </row>
    <row r="13" spans="2:28" x14ac:dyDescent="0.2">
      <c r="B13" s="2"/>
      <c r="C13" s="25" t="s">
        <v>31</v>
      </c>
      <c r="D13" s="25"/>
      <c r="E13" s="25"/>
      <c r="F13" s="2"/>
    </row>
    <row r="14" spans="2:28" x14ac:dyDescent="0.2">
      <c r="B14" s="2"/>
      <c r="C14" s="6" t="s">
        <v>9</v>
      </c>
      <c r="D14" s="19" t="s">
        <v>3</v>
      </c>
      <c r="E14" s="20" t="str">
        <f>IF(OR(E7="",E8="",E9="",E10=""),"",VLOOKUP(cálculo!$N$5,$S$4:$AB$7,8,0))</f>
        <v/>
      </c>
      <c r="F14" s="2"/>
    </row>
    <row r="15" spans="2:28" x14ac:dyDescent="0.2">
      <c r="B15" s="2"/>
      <c r="C15" s="22" t="s">
        <v>24</v>
      </c>
      <c r="D15" s="7" t="s">
        <v>10</v>
      </c>
      <c r="E15" s="21" t="str">
        <f>IF(OR(E7="",E8="",E9="",E10="",E11=""),"",VLOOKUP(cálculo!$N$5,$S$4:$AB$7,9,0))</f>
        <v/>
      </c>
      <c r="F15" s="2"/>
    </row>
    <row r="16" spans="2:28" x14ac:dyDescent="0.2">
      <c r="B16" s="2"/>
      <c r="C16" s="23"/>
      <c r="D16" s="8" t="s">
        <v>25</v>
      </c>
      <c r="E16" s="21" t="str">
        <f>IF(OR(E7="",E8="",E9="",E10="",E11=""),"",VLOOKUP(cálculo!$N$5,$S$4:$AB$7,10,0))</f>
        <v/>
      </c>
      <c r="F16" s="2"/>
    </row>
    <row r="17" spans="2:6" x14ac:dyDescent="0.2">
      <c r="B17" s="2"/>
      <c r="C17" s="2"/>
      <c r="D17" s="2"/>
      <c r="E17" s="2"/>
      <c r="F17" s="2"/>
    </row>
    <row r="18" spans="2:6" x14ac:dyDescent="0.2">
      <c r="B18" s="2"/>
      <c r="C18" s="9" t="s">
        <v>32</v>
      </c>
      <c r="D18" s="2"/>
      <c r="E18" s="2"/>
      <c r="F18" s="2"/>
    </row>
    <row r="19" spans="2:6" x14ac:dyDescent="0.2">
      <c r="B19" s="2"/>
      <c r="C19" s="9"/>
      <c r="D19" s="2"/>
      <c r="E19" s="2"/>
      <c r="F19" s="2"/>
    </row>
    <row r="20" spans="2:6" x14ac:dyDescent="0.2">
      <c r="B20" s="2"/>
      <c r="C20" s="2"/>
      <c r="D20" s="2"/>
      <c r="E20" s="2"/>
      <c r="F20" s="2"/>
    </row>
  </sheetData>
  <sheetProtection password="C7F6" sheet="1" objects="1" scenarios="1"/>
  <mergeCells count="4">
    <mergeCell ref="C15:C16"/>
    <mergeCell ref="C6:E6"/>
    <mergeCell ref="C13:E13"/>
    <mergeCell ref="N5:O5"/>
  </mergeCells>
  <dataValidations count="2">
    <dataValidation type="list" allowBlank="1" showInputMessage="1" showErrorMessage="1" sqref="D14">
      <formula1>$K$10:$K$11</formula1>
    </dataValidation>
    <dataValidation type="list" allowBlank="1" showInputMessage="1" showErrorMessage="1" sqref="D7">
      <formula1>$K$6:$K$7</formula1>
    </dataValidation>
  </dataValidations>
  <hyperlinks>
    <hyperlink ref="C18" r:id="rId1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cálculo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Usuario de Microsoft Office</cp:lastModifiedBy>
  <dcterms:created xsi:type="dcterms:W3CDTF">2015-04-21T22:59:26Z</dcterms:created>
  <dcterms:modified xsi:type="dcterms:W3CDTF">2017-11-02T22:54:58Z</dcterms:modified>
</cp:coreProperties>
</file>